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i\Downloads\"/>
    </mc:Choice>
  </mc:AlternateContent>
  <xr:revisionPtr revIDLastSave="0" documentId="13_ncr:1_{466D5E1F-11A4-4442-87A6-C05D4C14DC0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3年以上15年未満" sheetId="4" r:id="rId1"/>
    <sheet name="15年以上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4" l="1"/>
  <c r="D14" i="1" l="1"/>
  <c r="B24" i="4" l="1"/>
  <c r="D24" i="4" s="1"/>
  <c r="B22" i="4"/>
  <c r="D22" i="4" s="1"/>
  <c r="B20" i="4"/>
  <c r="D20" i="4" s="1"/>
  <c r="B18" i="4"/>
  <c r="D18" i="4" s="1"/>
  <c r="D16" i="4"/>
  <c r="D14" i="4"/>
  <c r="G14" i="1" l="1"/>
  <c r="G15" i="1" s="1"/>
  <c r="B24" i="1"/>
  <c r="D24" i="1" s="1"/>
  <c r="E24" i="1" s="1"/>
  <c r="B22" i="1"/>
  <c r="D22" i="1" s="1"/>
  <c r="B20" i="1"/>
  <c r="D20" i="1" s="1"/>
  <c r="B18" i="1"/>
  <c r="D18" i="1" s="1"/>
  <c r="B16" i="1"/>
  <c r="D16" i="1" s="1"/>
  <c r="H22" i="1" l="1"/>
  <c r="H23" i="1" s="1"/>
  <c r="G22" i="1"/>
  <c r="G23" i="1" s="1"/>
  <c r="F24" i="1"/>
  <c r="F25" i="1" s="1"/>
  <c r="H24" i="1"/>
  <c r="H25" i="1" s="1"/>
  <c r="G24" i="1"/>
  <c r="G25" i="1" s="1"/>
  <c r="E25" i="1"/>
  <c r="F22" i="1"/>
  <c r="F23" i="1" s="1"/>
  <c r="E22" i="1"/>
  <c r="E23" i="1" s="1"/>
  <c r="E20" i="1"/>
  <c r="E21" i="1" s="1"/>
  <c r="G20" i="1"/>
  <c r="G21" i="1" s="1"/>
  <c r="H20" i="1"/>
  <c r="H21" i="1" s="1"/>
  <c r="F20" i="1"/>
  <c r="F21" i="1" s="1"/>
  <c r="H18" i="1"/>
  <c r="H19" i="1" s="1"/>
  <c r="G18" i="1"/>
  <c r="G19" i="1" s="1"/>
  <c r="F18" i="1"/>
  <c r="F19" i="1" s="1"/>
  <c r="E18" i="1"/>
  <c r="E19" i="1" s="1"/>
  <c r="F16" i="1"/>
  <c r="F17" i="1" s="1"/>
  <c r="G16" i="1"/>
  <c r="G17" i="1" s="1"/>
  <c r="H16" i="1"/>
  <c r="H17" i="1" s="1"/>
  <c r="E16" i="1"/>
  <c r="E17" i="1" s="1"/>
  <c r="F14" i="1"/>
  <c r="F15" i="1" s="1"/>
  <c r="H14" i="1"/>
  <c r="H15" i="1" s="1"/>
  <c r="E14" i="1"/>
  <c r="E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B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給与月額を入力してください。
20万円⇒200,000と入力してください。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B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給与月額を入力してください。
20万円⇒200,000と入力してください。</t>
        </r>
      </text>
    </comment>
  </commentList>
</comments>
</file>

<file path=xl/sharedStrings.xml><?xml version="1.0" encoding="utf-8"?>
<sst xmlns="http://schemas.openxmlformats.org/spreadsheetml/2006/main" count="62" uniqueCount="24">
  <si>
    <t>一時金額</t>
    <rPh sb="0" eb="3">
      <t>イチジキン</t>
    </rPh>
    <rPh sb="3" eb="4">
      <t>ガク</t>
    </rPh>
    <phoneticPr fontId="2"/>
  </si>
  <si>
    <t>5年有期</t>
    <rPh sb="1" eb="2">
      <t>ネン</t>
    </rPh>
    <rPh sb="2" eb="4">
      <t>ユウキ</t>
    </rPh>
    <phoneticPr fontId="2"/>
  </si>
  <si>
    <t>10年有期</t>
    <rPh sb="2" eb="3">
      <t>ネン</t>
    </rPh>
    <rPh sb="3" eb="5">
      <t>ユウキ</t>
    </rPh>
    <phoneticPr fontId="2"/>
  </si>
  <si>
    <t>15年有期</t>
    <rPh sb="2" eb="3">
      <t>ネン</t>
    </rPh>
    <rPh sb="3" eb="5">
      <t>ユウキ</t>
    </rPh>
    <phoneticPr fontId="2"/>
  </si>
  <si>
    <t>20年有期</t>
    <rPh sb="2" eb="3">
      <t>ネン</t>
    </rPh>
    <rPh sb="3" eb="5">
      <t>ユウキ</t>
    </rPh>
    <phoneticPr fontId="2"/>
  </si>
  <si>
    <t>加入年数</t>
    <rPh sb="0" eb="2">
      <t>カニュウ</t>
    </rPh>
    <rPh sb="2" eb="4">
      <t>ネンスウ</t>
    </rPh>
    <phoneticPr fontId="2"/>
  </si>
  <si>
    <t>平均給与月額</t>
    <rPh sb="0" eb="2">
      <t>ヘイキン</t>
    </rPh>
    <rPh sb="2" eb="4">
      <t>キュウヨ</t>
    </rPh>
    <rPh sb="4" eb="6">
      <t>ゲツガク</t>
    </rPh>
    <phoneticPr fontId="2"/>
  </si>
  <si>
    <t>5年確定年金</t>
    <rPh sb="1" eb="2">
      <t>ネン</t>
    </rPh>
    <rPh sb="2" eb="4">
      <t>カクテイ</t>
    </rPh>
    <rPh sb="4" eb="6">
      <t>ネンキン</t>
    </rPh>
    <phoneticPr fontId="2"/>
  </si>
  <si>
    <t>10年確定年金</t>
    <rPh sb="2" eb="3">
      <t>ネン</t>
    </rPh>
    <rPh sb="3" eb="5">
      <t>カクテイ</t>
    </rPh>
    <rPh sb="5" eb="7">
      <t>ネンキン</t>
    </rPh>
    <phoneticPr fontId="2"/>
  </si>
  <si>
    <t>15年確定年金</t>
    <rPh sb="2" eb="3">
      <t>ネン</t>
    </rPh>
    <rPh sb="3" eb="5">
      <t>カクテイ</t>
    </rPh>
    <rPh sb="5" eb="7">
      <t>ネンキン</t>
    </rPh>
    <phoneticPr fontId="2"/>
  </si>
  <si>
    <t>20年確定年金</t>
    <rPh sb="2" eb="3">
      <t>ネン</t>
    </rPh>
    <rPh sb="3" eb="5">
      <t>カクテイ</t>
    </rPh>
    <rPh sb="5" eb="7">
      <t>ネンキン</t>
    </rPh>
    <phoneticPr fontId="2"/>
  </si>
  <si>
    <t>受取総額</t>
    <rPh sb="0" eb="2">
      <t>ウケトリ</t>
    </rPh>
    <rPh sb="2" eb="4">
      <t>ソウガク</t>
    </rPh>
    <phoneticPr fontId="2"/>
  </si>
  <si>
    <t>【参考】利率2.5％の年金原価率</t>
    <rPh sb="1" eb="3">
      <t>サンコウ</t>
    </rPh>
    <rPh sb="4" eb="6">
      <t>リリツ</t>
    </rPh>
    <rPh sb="11" eb="13">
      <t>ネンキン</t>
    </rPh>
    <rPh sb="13" eb="15">
      <t>ゲンカ</t>
    </rPh>
    <rPh sb="15" eb="16">
      <t>リツ</t>
    </rPh>
    <phoneticPr fontId="2"/>
  </si>
  <si>
    <t>端数調整等もございますので、あくまで目安としてご使用ください。</t>
    <rPh sb="0" eb="2">
      <t>ハスウ</t>
    </rPh>
    <rPh sb="2" eb="4">
      <t>チョウセイ</t>
    </rPh>
    <rPh sb="4" eb="5">
      <t>トウ</t>
    </rPh>
    <rPh sb="18" eb="20">
      <t>メヤス</t>
    </rPh>
    <rPh sb="24" eb="26">
      <t>シヨウ</t>
    </rPh>
    <phoneticPr fontId="2"/>
  </si>
  <si>
    <t>B8</t>
    <phoneticPr fontId="2"/>
  </si>
  <si>
    <t>のセルに平均給与月額を入力していただければ、</t>
    <rPh sb="4" eb="6">
      <t>ヘイキン</t>
    </rPh>
    <rPh sb="6" eb="8">
      <t>キュウヨ</t>
    </rPh>
    <rPh sb="8" eb="10">
      <t>ゲツガク</t>
    </rPh>
    <rPh sb="11" eb="13">
      <t>ニュウリョク</t>
    </rPh>
    <phoneticPr fontId="2"/>
  </si>
  <si>
    <t>加入年数15.20.25.30.35.40年のケースのみ自動計算されます。</t>
    <phoneticPr fontId="2"/>
  </si>
  <si>
    <t>加入期間が3年以上15年未満の方は</t>
    <rPh sb="0" eb="2">
      <t>カニュウ</t>
    </rPh>
    <rPh sb="2" eb="4">
      <t>キカン</t>
    </rPh>
    <rPh sb="6" eb="7">
      <t>ネン</t>
    </rPh>
    <rPh sb="7" eb="9">
      <t>イジョウ</t>
    </rPh>
    <rPh sb="11" eb="12">
      <t>ネン</t>
    </rPh>
    <rPh sb="12" eb="14">
      <t>ミマン</t>
    </rPh>
    <rPh sb="15" eb="16">
      <t>カタ</t>
    </rPh>
    <phoneticPr fontId="2"/>
  </si>
  <si>
    <t>一時金のみ受給となります。</t>
    <rPh sb="0" eb="3">
      <t>イチジキン</t>
    </rPh>
    <rPh sb="5" eb="7">
      <t>ジュキュウ</t>
    </rPh>
    <phoneticPr fontId="2"/>
  </si>
  <si>
    <t>単位：円</t>
    <rPh sb="0" eb="2">
      <t>タンイ</t>
    </rPh>
    <rPh sb="3" eb="4">
      <t>エン</t>
    </rPh>
    <phoneticPr fontId="2"/>
  </si>
  <si>
    <t>一時金モデル金額計算シート</t>
    <rPh sb="0" eb="2">
      <t>イチジ</t>
    </rPh>
    <rPh sb="2" eb="3">
      <t>キン</t>
    </rPh>
    <rPh sb="6" eb="7">
      <t>キン</t>
    </rPh>
    <rPh sb="7" eb="8">
      <t>ガク</t>
    </rPh>
    <rPh sb="8" eb="10">
      <t>ケイサン</t>
    </rPh>
    <phoneticPr fontId="2"/>
  </si>
  <si>
    <t>年金・一時金モデル金額計算シート</t>
    <rPh sb="0" eb="2">
      <t>ネンキン</t>
    </rPh>
    <rPh sb="3" eb="5">
      <t>イチジ</t>
    </rPh>
    <rPh sb="5" eb="6">
      <t>キン</t>
    </rPh>
    <rPh sb="9" eb="11">
      <t>ネンキンガク</t>
    </rPh>
    <rPh sb="11" eb="13">
      <t>ケイサン</t>
    </rPh>
    <phoneticPr fontId="2"/>
  </si>
  <si>
    <t>給付率</t>
    <rPh sb="0" eb="2">
      <t>キュウフ</t>
    </rPh>
    <rPh sb="2" eb="3">
      <t>リツ</t>
    </rPh>
    <phoneticPr fontId="2"/>
  </si>
  <si>
    <t>※（　　）内は総額です</t>
    <rPh sb="5" eb="6">
      <t>ナイ</t>
    </rPh>
    <rPh sb="7" eb="9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</si>
</sst>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00;[Red]\-#,##0.00000"/>
    <numFmt numFmtId="177" formatCode="\(#,###\)"/>
    <numFmt numFmtId="178" formatCode="0.00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38" fontId="0" fillId="0" borderId="0" xfId="1" applyFont="1" applyProtection="1">
      <alignment vertical="center"/>
    </xf>
    <xf numFmtId="176" fontId="0" fillId="0" borderId="0" xfId="0" applyNumberFormat="1">
      <alignment vertical="center"/>
    </xf>
    <xf numFmtId="38" fontId="0" fillId="0" borderId="0" xfId="0" applyNumberFormat="1">
      <alignment vertical="center"/>
    </xf>
    <xf numFmtId="38" fontId="0" fillId="0" borderId="8" xfId="0" applyNumberFormat="1" applyBorder="1" applyAlignment="1">
      <alignment horizontal="center" vertical="center"/>
    </xf>
    <xf numFmtId="38" fontId="0" fillId="0" borderId="9" xfId="0" applyNumberFormat="1" applyBorder="1" applyAlignment="1">
      <alignment horizontal="center" vertical="center"/>
    </xf>
    <xf numFmtId="38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5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38" fontId="5" fillId="2" borderId="4" xfId="1" applyFont="1" applyFill="1" applyBorder="1" applyProtection="1">
      <alignment vertical="center"/>
      <protection locked="0"/>
    </xf>
    <xf numFmtId="38" fontId="5" fillId="0" borderId="4" xfId="1" applyFont="1" applyFill="1" applyBorder="1" applyProtection="1">
      <alignment vertical="center"/>
      <protection locked="0"/>
    </xf>
    <xf numFmtId="0" fontId="6" fillId="0" borderId="0" xfId="0" applyFont="1">
      <alignment vertical="center"/>
    </xf>
    <xf numFmtId="0" fontId="5" fillId="0" borderId="4" xfId="0" applyFont="1" applyBorder="1">
      <alignment vertical="center"/>
    </xf>
    <xf numFmtId="38" fontId="5" fillId="0" borderId="4" xfId="1" applyFont="1" applyFill="1" applyBorder="1" applyProtection="1">
      <alignment vertical="center"/>
    </xf>
    <xf numFmtId="38" fontId="5" fillId="0" borderId="4" xfId="0" applyNumberFormat="1" applyFont="1" applyBorder="1">
      <alignment vertical="center"/>
    </xf>
    <xf numFmtId="177" fontId="5" fillId="0" borderId="3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38" fontId="5" fillId="0" borderId="1" xfId="1" applyFont="1" applyFill="1" applyBorder="1" applyAlignment="1" applyProtection="1">
      <alignment horizontal="center" vertical="center" shrinkToFit="1"/>
    </xf>
    <xf numFmtId="38" fontId="5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178" fontId="5" fillId="0" borderId="4" xfId="0" applyNumberFormat="1" applyFont="1" applyBorder="1">
      <alignment vertical="center"/>
    </xf>
    <xf numFmtId="38" fontId="5" fillId="0" borderId="17" xfId="0" applyNumberFormat="1" applyFont="1" applyBorder="1">
      <alignment vertical="center"/>
    </xf>
    <xf numFmtId="38" fontId="5" fillId="0" borderId="18" xfId="0" applyNumberFormat="1" applyFont="1" applyBorder="1">
      <alignment vertical="center"/>
    </xf>
    <xf numFmtId="38" fontId="5" fillId="0" borderId="19" xfId="0" applyNumberFormat="1" applyFont="1" applyBorder="1">
      <alignment vertical="center"/>
    </xf>
    <xf numFmtId="177" fontId="5" fillId="0" borderId="20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177" fontId="5" fillId="0" borderId="21" xfId="0" applyNumberFormat="1" applyFont="1" applyBorder="1">
      <alignment vertical="center"/>
    </xf>
    <xf numFmtId="38" fontId="5" fillId="0" borderId="20" xfId="0" applyNumberFormat="1" applyFont="1" applyBorder="1">
      <alignment vertical="center"/>
    </xf>
    <xf numFmtId="38" fontId="5" fillId="0" borderId="0" xfId="0" applyNumberFormat="1" applyFont="1">
      <alignment vertical="center"/>
    </xf>
    <xf numFmtId="38" fontId="5" fillId="0" borderId="21" xfId="0" applyNumberFormat="1" applyFont="1" applyBorder="1">
      <alignment vertical="center"/>
    </xf>
    <xf numFmtId="177" fontId="5" fillId="0" borderId="5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5" fillId="0" borderId="7" xfId="0" applyNumberFormat="1" applyFont="1" applyBorder="1">
      <alignment vertical="center"/>
    </xf>
    <xf numFmtId="177" fontId="10" fillId="0" borderId="0" xfId="0" applyNumberFormat="1" applyFont="1">
      <alignment vertical="center"/>
    </xf>
    <xf numFmtId="177" fontId="10" fillId="0" borderId="21" xfId="0" applyNumberFormat="1" applyFont="1" applyBorder="1">
      <alignment vertical="center"/>
    </xf>
    <xf numFmtId="38" fontId="10" fillId="0" borderId="0" xfId="0" applyNumberFormat="1" applyFont="1">
      <alignment vertical="center"/>
    </xf>
    <xf numFmtId="38" fontId="10" fillId="0" borderId="21" xfId="0" applyNumberFormat="1" applyFont="1" applyBorder="1">
      <alignment vertical="center"/>
    </xf>
    <xf numFmtId="176" fontId="0" fillId="0" borderId="0" xfId="0" applyNumberFormat="1" applyAlignment="1">
      <alignment horizontal="right"/>
    </xf>
    <xf numFmtId="176" fontId="10" fillId="0" borderId="0" xfId="0" applyNumberFormat="1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0" fillId="0" borderId="14" xfId="0" applyNumberFormat="1" applyBorder="1" applyAlignment="1">
      <alignment horizontal="left" vertical="center"/>
    </xf>
    <xf numFmtId="38" fontId="0" fillId="0" borderId="15" xfId="0" applyNumberFormat="1" applyBorder="1" applyAlignment="1">
      <alignment horizontal="left" vertical="center"/>
    </xf>
    <xf numFmtId="38" fontId="0" fillId="0" borderId="16" xfId="0" applyNumberForma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13</xdr:row>
      <xdr:rowOff>295275</xdr:rowOff>
    </xdr:from>
    <xdr:to>
      <xdr:col>7</xdr:col>
      <xdr:colOff>914399</xdr:colOff>
      <xdr:row>22</xdr:row>
      <xdr:rowOff>66675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71949" y="3924300"/>
          <a:ext cx="3705225" cy="28575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opLeftCell="A10" zoomScaleNormal="100" workbookViewId="0">
      <selection activeCell="N13" sqref="N13"/>
    </sheetView>
  </sheetViews>
  <sheetFormatPr defaultRowHeight="17.25" x14ac:dyDescent="0.15"/>
  <cols>
    <col min="1" max="1" width="9" bestFit="1" customWidth="1"/>
    <col min="2" max="2" width="13" style="15" bestFit="1" customWidth="1"/>
    <col min="3" max="3" width="13.875" customWidth="1"/>
    <col min="4" max="4" width="13.875" style="1" customWidth="1"/>
    <col min="5" max="8" width="13.875" style="3" customWidth="1"/>
  </cols>
  <sheetData>
    <row r="1" spans="1:8" ht="13.5" x14ac:dyDescent="0.15">
      <c r="A1" s="49" t="s">
        <v>20</v>
      </c>
      <c r="B1" s="49"/>
      <c r="C1" s="49"/>
      <c r="D1" s="49"/>
      <c r="E1" s="49"/>
      <c r="F1" s="49"/>
      <c r="G1" s="49"/>
      <c r="H1" s="49"/>
    </row>
    <row r="2" spans="1:8" ht="13.5" x14ac:dyDescent="0.15">
      <c r="A2" s="49"/>
      <c r="B2" s="49"/>
      <c r="C2" s="49"/>
      <c r="D2" s="49"/>
      <c r="E2" s="49"/>
      <c r="F2" s="49"/>
      <c r="G2" s="49"/>
      <c r="H2" s="49"/>
    </row>
    <row r="4" spans="1:8" x14ac:dyDescent="0.15">
      <c r="A4" s="11" t="s">
        <v>14</v>
      </c>
      <c r="B4" s="15" t="s">
        <v>15</v>
      </c>
    </row>
    <row r="5" spans="1:8" x14ac:dyDescent="0.15">
      <c r="A5" s="24" t="s">
        <v>16</v>
      </c>
    </row>
    <row r="6" spans="1:8" x14ac:dyDescent="0.15">
      <c r="A6" s="12" t="s">
        <v>13</v>
      </c>
    </row>
    <row r="7" spans="1:8" x14ac:dyDescent="0.15">
      <c r="A7" s="12"/>
    </row>
    <row r="8" spans="1:8" ht="18" thickBot="1" x14ac:dyDescent="0.2"/>
    <row r="9" spans="1:8" x14ac:dyDescent="0.15">
      <c r="E9" s="50" t="s">
        <v>12</v>
      </c>
      <c r="F9" s="51"/>
      <c r="G9" s="51"/>
      <c r="H9" s="52"/>
    </row>
    <row r="10" spans="1:8" ht="36.75" customHeight="1" x14ac:dyDescent="0.15">
      <c r="E10" s="4" t="s">
        <v>1</v>
      </c>
      <c r="F10" s="5" t="s">
        <v>2</v>
      </c>
      <c r="G10" s="5" t="s">
        <v>3</v>
      </c>
      <c r="H10" s="6" t="s">
        <v>4</v>
      </c>
    </row>
    <row r="11" spans="1:8" ht="36.75" customHeight="1" thickBot="1" x14ac:dyDescent="0.2">
      <c r="E11" s="7">
        <v>4.6939900000000003</v>
      </c>
      <c r="F11" s="8">
        <v>8.8427900000000008</v>
      </c>
      <c r="G11" s="8">
        <v>12.509729999999999</v>
      </c>
      <c r="H11" s="9">
        <v>15.750769999999999</v>
      </c>
    </row>
    <row r="12" spans="1:8" ht="36.75" customHeight="1" x14ac:dyDescent="0.15">
      <c r="E12" s="2"/>
      <c r="F12" s="2"/>
      <c r="G12" s="2"/>
      <c r="H12" s="2"/>
    </row>
    <row r="13" spans="1:8" s="10" customFormat="1" ht="27" customHeight="1" x14ac:dyDescent="0.15">
      <c r="A13" s="20" t="s">
        <v>5</v>
      </c>
      <c r="B13" s="21" t="s">
        <v>6</v>
      </c>
      <c r="C13" s="20" t="s">
        <v>22</v>
      </c>
      <c r="D13" s="22" t="s">
        <v>0</v>
      </c>
      <c r="E13" s="23" t="s">
        <v>7</v>
      </c>
      <c r="F13" s="23" t="s">
        <v>8</v>
      </c>
      <c r="G13" s="23" t="s">
        <v>9</v>
      </c>
      <c r="H13" s="23" t="s">
        <v>10</v>
      </c>
    </row>
    <row r="14" spans="1:8" ht="27" customHeight="1" x14ac:dyDescent="0.15">
      <c r="A14" s="44">
        <v>3</v>
      </c>
      <c r="B14" s="13">
        <v>280000</v>
      </c>
      <c r="C14" s="16">
        <v>0.25900000000000001</v>
      </c>
      <c r="D14" s="17">
        <f>ROUNDUP(B14*C14,-2)</f>
        <v>72600</v>
      </c>
      <c r="E14" s="26"/>
      <c r="F14" s="27"/>
      <c r="G14" s="27"/>
      <c r="H14" s="28"/>
    </row>
    <row r="15" spans="1:8" ht="27" customHeight="1" x14ac:dyDescent="0.15">
      <c r="A15" s="45"/>
      <c r="B15" s="46" t="s">
        <v>11</v>
      </c>
      <c r="C15" s="47"/>
      <c r="D15" s="48"/>
      <c r="E15" s="29"/>
      <c r="F15" s="30"/>
      <c r="G15" s="30"/>
      <c r="H15" s="31"/>
    </row>
    <row r="16" spans="1:8" ht="27" customHeight="1" x14ac:dyDescent="0.15">
      <c r="A16" s="44">
        <v>5</v>
      </c>
      <c r="B16" s="14">
        <f>B14</f>
        <v>280000</v>
      </c>
      <c r="C16" s="16">
        <v>0.432</v>
      </c>
      <c r="D16" s="17">
        <f t="shared" ref="D16:D24" si="0">ROUNDUP(B16*C16,-2)</f>
        <v>121000</v>
      </c>
      <c r="E16" s="32"/>
      <c r="F16" s="33"/>
      <c r="G16" s="33"/>
      <c r="H16" s="34"/>
    </row>
    <row r="17" spans="1:8" ht="27" customHeight="1" x14ac:dyDescent="0.15">
      <c r="A17" s="45" t="s">
        <v>11</v>
      </c>
      <c r="B17" s="46" t="s">
        <v>11</v>
      </c>
      <c r="C17" s="47"/>
      <c r="D17" s="48"/>
      <c r="E17" s="29"/>
      <c r="F17" s="38" t="s">
        <v>17</v>
      </c>
      <c r="G17" s="38"/>
      <c r="H17" s="39"/>
    </row>
    <row r="18" spans="1:8" ht="27" customHeight="1" x14ac:dyDescent="0.15">
      <c r="A18" s="44">
        <v>8</v>
      </c>
      <c r="B18" s="14">
        <f>B14</f>
        <v>280000</v>
      </c>
      <c r="C18" s="25">
        <v>0.749</v>
      </c>
      <c r="D18" s="17">
        <f t="shared" si="0"/>
        <v>209800</v>
      </c>
      <c r="E18" s="32"/>
      <c r="F18" s="40" t="s">
        <v>18</v>
      </c>
      <c r="G18" s="40"/>
      <c r="H18" s="41"/>
    </row>
    <row r="19" spans="1:8" ht="27" customHeight="1" x14ac:dyDescent="0.15">
      <c r="A19" s="45" t="s">
        <v>11</v>
      </c>
      <c r="B19" s="46" t="s">
        <v>11</v>
      </c>
      <c r="C19" s="47"/>
      <c r="D19" s="48"/>
      <c r="E19" s="29"/>
      <c r="F19" s="30"/>
      <c r="G19" s="30"/>
      <c r="H19" s="31"/>
    </row>
    <row r="20" spans="1:8" ht="27" customHeight="1" x14ac:dyDescent="0.15">
      <c r="A20" s="44">
        <v>10</v>
      </c>
      <c r="B20" s="14">
        <f>B14</f>
        <v>280000</v>
      </c>
      <c r="C20" s="25">
        <v>0.97299999999999998</v>
      </c>
      <c r="D20" s="17">
        <f t="shared" si="0"/>
        <v>272500</v>
      </c>
      <c r="E20" s="32"/>
      <c r="F20" s="33"/>
      <c r="G20" s="33"/>
      <c r="H20" s="34"/>
    </row>
    <row r="21" spans="1:8" ht="27" customHeight="1" x14ac:dyDescent="0.15">
      <c r="A21" s="45" t="s">
        <v>11</v>
      </c>
      <c r="B21" s="46" t="s">
        <v>11</v>
      </c>
      <c r="C21" s="47"/>
      <c r="D21" s="48"/>
      <c r="E21" s="29"/>
      <c r="F21" s="30"/>
      <c r="G21" s="30"/>
      <c r="H21" s="31"/>
    </row>
    <row r="22" spans="1:8" ht="27" customHeight="1" x14ac:dyDescent="0.15">
      <c r="A22" s="44">
        <v>12</v>
      </c>
      <c r="B22" s="14">
        <f>B14</f>
        <v>280000</v>
      </c>
      <c r="C22" s="25">
        <v>1.28</v>
      </c>
      <c r="D22" s="17">
        <f t="shared" si="0"/>
        <v>358400</v>
      </c>
      <c r="E22" s="32"/>
      <c r="F22" s="33"/>
      <c r="G22" s="33"/>
      <c r="H22" s="34"/>
    </row>
    <row r="23" spans="1:8" ht="27" customHeight="1" x14ac:dyDescent="0.15">
      <c r="A23" s="45" t="s">
        <v>11</v>
      </c>
      <c r="B23" s="46" t="s">
        <v>11</v>
      </c>
      <c r="C23" s="47"/>
      <c r="D23" s="48"/>
      <c r="E23" s="29"/>
      <c r="F23" s="30"/>
      <c r="G23" s="30"/>
      <c r="H23" s="31"/>
    </row>
    <row r="24" spans="1:8" ht="27" customHeight="1" x14ac:dyDescent="0.15">
      <c r="A24" s="44">
        <v>14</v>
      </c>
      <c r="B24" s="14">
        <f>B14</f>
        <v>280000</v>
      </c>
      <c r="C24" s="25">
        <v>1.587</v>
      </c>
      <c r="D24" s="17">
        <f t="shared" si="0"/>
        <v>444400</v>
      </c>
      <c r="E24" s="32"/>
      <c r="F24" s="33"/>
      <c r="G24" s="33"/>
      <c r="H24" s="34"/>
    </row>
    <row r="25" spans="1:8" ht="27" customHeight="1" x14ac:dyDescent="0.15">
      <c r="A25" s="45" t="s">
        <v>11</v>
      </c>
      <c r="B25" s="46" t="s">
        <v>11</v>
      </c>
      <c r="C25" s="47"/>
      <c r="D25" s="48"/>
      <c r="E25" s="35"/>
      <c r="F25" s="36"/>
      <c r="G25" s="36"/>
      <c r="H25" s="37"/>
    </row>
  </sheetData>
  <mergeCells count="14">
    <mergeCell ref="A1:H2"/>
    <mergeCell ref="E9:H9"/>
    <mergeCell ref="A14:A15"/>
    <mergeCell ref="B15:D15"/>
    <mergeCell ref="A16:A17"/>
    <mergeCell ref="B17:D17"/>
    <mergeCell ref="A24:A25"/>
    <mergeCell ref="B25:D25"/>
    <mergeCell ref="A18:A19"/>
    <mergeCell ref="B19:D19"/>
    <mergeCell ref="A20:A21"/>
    <mergeCell ref="B21:D21"/>
    <mergeCell ref="A22:A23"/>
    <mergeCell ref="B23:D23"/>
  </mergeCells>
  <phoneticPr fontId="2"/>
  <pageMargins left="0.7" right="0.7" top="0.75" bottom="0.75" header="0.3" footer="0.3"/>
  <pageSetup paperSize="9"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tabSelected="1" topLeftCell="A8" zoomScaleNormal="100" workbookViewId="0">
      <selection activeCell="E13" sqref="E13"/>
    </sheetView>
  </sheetViews>
  <sheetFormatPr defaultRowHeight="17.25" x14ac:dyDescent="0.15"/>
  <cols>
    <col min="1" max="1" width="9" bestFit="1" customWidth="1"/>
    <col min="2" max="2" width="13" style="15" bestFit="1" customWidth="1"/>
    <col min="3" max="3" width="13.875" customWidth="1"/>
    <col min="4" max="4" width="13.875" style="1" customWidth="1"/>
    <col min="5" max="8" width="13.875" style="3" customWidth="1"/>
  </cols>
  <sheetData>
    <row r="1" spans="1:8" ht="13.5" x14ac:dyDescent="0.15">
      <c r="A1" s="49" t="s">
        <v>21</v>
      </c>
      <c r="B1" s="49"/>
      <c r="C1" s="49"/>
      <c r="D1" s="49"/>
      <c r="E1" s="49"/>
      <c r="F1" s="49"/>
      <c r="G1" s="49"/>
      <c r="H1" s="49"/>
    </row>
    <row r="2" spans="1:8" ht="13.5" x14ac:dyDescent="0.15">
      <c r="A2" s="49"/>
      <c r="B2" s="49"/>
      <c r="C2" s="49"/>
      <c r="D2" s="49"/>
      <c r="E2" s="49"/>
      <c r="F2" s="49"/>
      <c r="G2" s="49"/>
      <c r="H2" s="49"/>
    </row>
    <row r="4" spans="1:8" x14ac:dyDescent="0.15">
      <c r="A4" s="11" t="s">
        <v>14</v>
      </c>
      <c r="B4" s="15" t="s">
        <v>15</v>
      </c>
    </row>
    <row r="5" spans="1:8" x14ac:dyDescent="0.15">
      <c r="A5" s="24" t="s">
        <v>16</v>
      </c>
    </row>
    <row r="6" spans="1:8" x14ac:dyDescent="0.15">
      <c r="A6" s="12" t="s">
        <v>13</v>
      </c>
    </row>
    <row r="7" spans="1:8" x14ac:dyDescent="0.15">
      <c r="A7" s="12"/>
    </row>
    <row r="8" spans="1:8" ht="18" thickBot="1" x14ac:dyDescent="0.2"/>
    <row r="9" spans="1:8" x14ac:dyDescent="0.15">
      <c r="E9" s="50" t="s">
        <v>12</v>
      </c>
      <c r="F9" s="51"/>
      <c r="G9" s="51"/>
      <c r="H9" s="52"/>
    </row>
    <row r="10" spans="1:8" ht="36.75" customHeight="1" x14ac:dyDescent="0.15">
      <c r="E10" s="4" t="s">
        <v>1</v>
      </c>
      <c r="F10" s="5" t="s">
        <v>2</v>
      </c>
      <c r="G10" s="5" t="s">
        <v>3</v>
      </c>
      <c r="H10" s="6" t="s">
        <v>4</v>
      </c>
    </row>
    <row r="11" spans="1:8" ht="36.75" customHeight="1" thickBot="1" x14ac:dyDescent="0.2">
      <c r="E11" s="7">
        <v>4.6939900000000003</v>
      </c>
      <c r="F11" s="8">
        <v>8.8427900000000008</v>
      </c>
      <c r="G11" s="8">
        <v>12.509729999999999</v>
      </c>
      <c r="H11" s="9">
        <v>15.750769999999999</v>
      </c>
    </row>
    <row r="12" spans="1:8" ht="36.75" customHeight="1" x14ac:dyDescent="0.15">
      <c r="E12" s="43" t="s">
        <v>23</v>
      </c>
      <c r="F12" s="2"/>
      <c r="G12" s="2"/>
      <c r="H12" s="42" t="s">
        <v>19</v>
      </c>
    </row>
    <row r="13" spans="1:8" s="10" customFormat="1" ht="27" customHeight="1" x14ac:dyDescent="0.15">
      <c r="A13" s="20" t="s">
        <v>5</v>
      </c>
      <c r="B13" s="21" t="s">
        <v>6</v>
      </c>
      <c r="C13" s="20" t="s">
        <v>22</v>
      </c>
      <c r="D13" s="22" t="s">
        <v>0</v>
      </c>
      <c r="E13" s="23" t="s">
        <v>7</v>
      </c>
      <c r="F13" s="23" t="s">
        <v>8</v>
      </c>
      <c r="G13" s="23" t="s">
        <v>9</v>
      </c>
      <c r="H13" s="23" t="s">
        <v>10</v>
      </c>
    </row>
    <row r="14" spans="1:8" ht="27" customHeight="1" x14ac:dyDescent="0.15">
      <c r="A14" s="44">
        <v>15</v>
      </c>
      <c r="B14" s="13">
        <v>280000</v>
      </c>
      <c r="C14" s="16">
        <v>2.0030000000000001</v>
      </c>
      <c r="D14" s="17">
        <f>ROUNDUP(B14*C14,-2)</f>
        <v>560900</v>
      </c>
      <c r="E14" s="18">
        <f>ROUNDUP(D14/$E$11,-2)</f>
        <v>119500</v>
      </c>
      <c r="F14" s="18">
        <f>ROUNDUP(D14/$F$11,-2)</f>
        <v>63500</v>
      </c>
      <c r="G14" s="18">
        <f>ROUNDUP(D14/$G$11,-2)</f>
        <v>44900</v>
      </c>
      <c r="H14" s="18">
        <f>ROUNDUP(D14/$H$11,-2)</f>
        <v>35700</v>
      </c>
    </row>
    <row r="15" spans="1:8" ht="27" customHeight="1" x14ac:dyDescent="0.15">
      <c r="A15" s="45"/>
      <c r="B15" s="46" t="s">
        <v>11</v>
      </c>
      <c r="C15" s="47"/>
      <c r="D15" s="48"/>
      <c r="E15" s="19">
        <f>E14*5</f>
        <v>597500</v>
      </c>
      <c r="F15" s="19">
        <f>F14*10</f>
        <v>635000</v>
      </c>
      <c r="G15" s="19">
        <f>G14*15</f>
        <v>673500</v>
      </c>
      <c r="H15" s="19">
        <f>H14*20</f>
        <v>714000</v>
      </c>
    </row>
    <row r="16" spans="1:8" ht="27" customHeight="1" x14ac:dyDescent="0.15">
      <c r="A16" s="44">
        <v>20</v>
      </c>
      <c r="B16" s="14">
        <f>B14</f>
        <v>280000</v>
      </c>
      <c r="C16" s="16">
        <v>2.778</v>
      </c>
      <c r="D16" s="17">
        <f t="shared" ref="D16:D24" si="0">ROUNDUP(B16*C16,-2)</f>
        <v>777900</v>
      </c>
      <c r="E16" s="18">
        <f>ROUNDUP(D16/$E$11,-2)</f>
        <v>165800</v>
      </c>
      <c r="F16" s="18">
        <f>ROUNDUP(D16/$F$11,-2)</f>
        <v>88000</v>
      </c>
      <c r="G16" s="18">
        <f>ROUNDUP(D16/$G$11,-2)</f>
        <v>62200</v>
      </c>
      <c r="H16" s="18">
        <f>ROUNDUP(D16/$H$11,-2)</f>
        <v>49400</v>
      </c>
    </row>
    <row r="17" spans="1:8" ht="27" customHeight="1" x14ac:dyDescent="0.15">
      <c r="A17" s="45" t="s">
        <v>11</v>
      </c>
      <c r="B17" s="46" t="s">
        <v>11</v>
      </c>
      <c r="C17" s="47"/>
      <c r="D17" s="48"/>
      <c r="E17" s="19">
        <f>E16*5</f>
        <v>829000</v>
      </c>
      <c r="F17" s="19">
        <f>F16*10</f>
        <v>880000</v>
      </c>
      <c r="G17" s="19">
        <f>G16*15</f>
        <v>933000</v>
      </c>
      <c r="H17" s="19">
        <f>H16*20</f>
        <v>988000</v>
      </c>
    </row>
    <row r="18" spans="1:8" ht="27" customHeight="1" x14ac:dyDescent="0.15">
      <c r="A18" s="44">
        <v>25</v>
      </c>
      <c r="B18" s="14">
        <f>B14</f>
        <v>280000</v>
      </c>
      <c r="C18" s="25">
        <v>3.75</v>
      </c>
      <c r="D18" s="17">
        <f t="shared" si="0"/>
        <v>1050000</v>
      </c>
      <c r="E18" s="18">
        <f>ROUNDUP(D18/$E$11,-2)</f>
        <v>223700</v>
      </c>
      <c r="F18" s="18">
        <f>ROUNDUP(D18/$F$11,-2)</f>
        <v>118800</v>
      </c>
      <c r="G18" s="18">
        <f>ROUNDUP(D18/$G$11,-2)</f>
        <v>84000</v>
      </c>
      <c r="H18" s="18">
        <f>ROUNDUP(D18/$H$11,-2)</f>
        <v>66700</v>
      </c>
    </row>
    <row r="19" spans="1:8" ht="27" customHeight="1" x14ac:dyDescent="0.15">
      <c r="A19" s="45" t="s">
        <v>11</v>
      </c>
      <c r="B19" s="46" t="s">
        <v>11</v>
      </c>
      <c r="C19" s="47"/>
      <c r="D19" s="48"/>
      <c r="E19" s="19">
        <f>E18*5</f>
        <v>1118500</v>
      </c>
      <c r="F19" s="19">
        <f>F18*10</f>
        <v>1188000</v>
      </c>
      <c r="G19" s="19">
        <f>G18*15</f>
        <v>1260000</v>
      </c>
      <c r="H19" s="19">
        <f>H18*20</f>
        <v>1334000</v>
      </c>
    </row>
    <row r="20" spans="1:8" ht="27" customHeight="1" x14ac:dyDescent="0.15">
      <c r="A20" s="44">
        <v>30</v>
      </c>
      <c r="B20" s="14">
        <f>B14</f>
        <v>280000</v>
      </c>
      <c r="C20" s="25">
        <v>5.69</v>
      </c>
      <c r="D20" s="17">
        <f t="shared" si="0"/>
        <v>1593200</v>
      </c>
      <c r="E20" s="18">
        <f>ROUNDUP(D20/$E$11,-2)</f>
        <v>339500</v>
      </c>
      <c r="F20" s="18">
        <f>ROUNDUP(D20/$F$11,-2)</f>
        <v>180200</v>
      </c>
      <c r="G20" s="18">
        <f>ROUNDUP(D20/$G$11,-2)</f>
        <v>127400</v>
      </c>
      <c r="H20" s="18">
        <f>ROUNDUP(D20/$H$11,-2)</f>
        <v>101200</v>
      </c>
    </row>
    <row r="21" spans="1:8" ht="27" customHeight="1" x14ac:dyDescent="0.15">
      <c r="A21" s="45" t="s">
        <v>11</v>
      </c>
      <c r="B21" s="46" t="s">
        <v>11</v>
      </c>
      <c r="C21" s="47"/>
      <c r="D21" s="48"/>
      <c r="E21" s="19">
        <f>E20*5</f>
        <v>1697500</v>
      </c>
      <c r="F21" s="19">
        <f>F20*10</f>
        <v>1802000</v>
      </c>
      <c r="G21" s="19">
        <f>G20*15</f>
        <v>1911000</v>
      </c>
      <c r="H21" s="19">
        <f>H20*20</f>
        <v>2024000</v>
      </c>
    </row>
    <row r="22" spans="1:8" ht="27" customHeight="1" x14ac:dyDescent="0.15">
      <c r="A22" s="44">
        <v>35</v>
      </c>
      <c r="B22" s="14">
        <f>B14</f>
        <v>280000</v>
      </c>
      <c r="C22" s="25">
        <v>5.69</v>
      </c>
      <c r="D22" s="17">
        <f t="shared" si="0"/>
        <v>1593200</v>
      </c>
      <c r="E22" s="18">
        <f>ROUNDUP(D22/$E$11,-2)</f>
        <v>339500</v>
      </c>
      <c r="F22" s="18">
        <f>ROUNDUP(D22/$F$11,-2)</f>
        <v>180200</v>
      </c>
      <c r="G22" s="18">
        <f>ROUNDUP(D22/$G$11,-2)</f>
        <v>127400</v>
      </c>
      <c r="H22" s="18">
        <f>ROUNDUP(D22/$H$11,-2)</f>
        <v>101200</v>
      </c>
    </row>
    <row r="23" spans="1:8" ht="27" customHeight="1" x14ac:dyDescent="0.15">
      <c r="A23" s="45" t="s">
        <v>11</v>
      </c>
      <c r="B23" s="46" t="s">
        <v>11</v>
      </c>
      <c r="C23" s="47"/>
      <c r="D23" s="48"/>
      <c r="E23" s="19">
        <f>E22*5</f>
        <v>1697500</v>
      </c>
      <c r="F23" s="19">
        <f>F22*10</f>
        <v>1802000</v>
      </c>
      <c r="G23" s="19">
        <f>G22*15</f>
        <v>1911000</v>
      </c>
      <c r="H23" s="19">
        <f>H22*20</f>
        <v>2024000</v>
      </c>
    </row>
    <row r="24" spans="1:8" ht="27" customHeight="1" x14ac:dyDescent="0.15">
      <c r="A24" s="44">
        <v>40</v>
      </c>
      <c r="B24" s="14">
        <f>B14</f>
        <v>280000</v>
      </c>
      <c r="C24" s="25">
        <v>5.69</v>
      </c>
      <c r="D24" s="17">
        <f t="shared" si="0"/>
        <v>1593200</v>
      </c>
      <c r="E24" s="18">
        <f>ROUNDUP(D24/$E$11,-2)</f>
        <v>339500</v>
      </c>
      <c r="F24" s="18">
        <f>ROUNDUP(D24/$F$11,-2)</f>
        <v>180200</v>
      </c>
      <c r="G24" s="18">
        <f>ROUNDUP(D24/$G$11,-2)</f>
        <v>127400</v>
      </c>
      <c r="H24" s="18">
        <f>ROUNDUP(D24/$H$11,-2)</f>
        <v>101200</v>
      </c>
    </row>
    <row r="25" spans="1:8" ht="27" customHeight="1" x14ac:dyDescent="0.15">
      <c r="A25" s="45" t="s">
        <v>11</v>
      </c>
      <c r="B25" s="46" t="s">
        <v>11</v>
      </c>
      <c r="C25" s="47"/>
      <c r="D25" s="48"/>
      <c r="E25" s="19">
        <f>E24*5</f>
        <v>1697500</v>
      </c>
      <c r="F25" s="19">
        <f>F24*10</f>
        <v>1802000</v>
      </c>
      <c r="G25" s="19">
        <f>G24*15</f>
        <v>1911000</v>
      </c>
      <c r="H25" s="19">
        <f>H24*20</f>
        <v>2024000</v>
      </c>
    </row>
  </sheetData>
  <mergeCells count="14">
    <mergeCell ref="A24:A25"/>
    <mergeCell ref="B25:D25"/>
    <mergeCell ref="B15:D15"/>
    <mergeCell ref="A14:A15"/>
    <mergeCell ref="A16:A17"/>
    <mergeCell ref="B17:D17"/>
    <mergeCell ref="A18:A19"/>
    <mergeCell ref="B19:D19"/>
    <mergeCell ref="A20:A21"/>
    <mergeCell ref="A1:H2"/>
    <mergeCell ref="E9:H9"/>
    <mergeCell ref="B21:D21"/>
    <mergeCell ref="A22:A23"/>
    <mergeCell ref="B23:D23"/>
  </mergeCells>
  <phoneticPr fontId="2"/>
  <pageMargins left="0.7" right="0.7" top="0.75" bottom="0.75" header="0.3" footer="0.3"/>
  <pageSetup paperSize="9"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0" sqref="I10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3年以上15年未満</vt:lpstr>
      <vt:lpstr>15年以上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石井 智也</cp:lastModifiedBy>
  <cp:lastPrinted>2018-02-21T06:30:04Z</cp:lastPrinted>
  <dcterms:created xsi:type="dcterms:W3CDTF">2016-11-28T06:50:56Z</dcterms:created>
  <dcterms:modified xsi:type="dcterms:W3CDTF">2023-10-18T01:47:17Z</dcterms:modified>
</cp:coreProperties>
</file>